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61" windowWidth="14160" windowHeight="8640" activeTab="0"/>
  </bookViews>
  <sheets>
    <sheet name="Etusivu" sheetId="1" r:id="rId1"/>
    <sheet name="Laskentaosa" sheetId="2" r:id="rId2"/>
    <sheet name="Verotustehoalueet-ja kertoimet" sheetId="3" r:id="rId3"/>
    <sheet name="Tekstiosa" sheetId="4" r:id="rId4"/>
  </sheets>
  <definedNames/>
  <calcPr fullCalcOnLoad="1"/>
</workbook>
</file>

<file path=xl/comments2.xml><?xml version="1.0" encoding="utf-8"?>
<comments xmlns="http://schemas.openxmlformats.org/spreadsheetml/2006/main">
  <authors>
    <author>Kari Kokkonen</author>
  </authors>
  <commentList>
    <comment ref="A1" authorId="0">
      <text>
        <r>
          <rPr>
            <b/>
            <sz val="8"/>
            <rFont val="Tahoma"/>
            <family val="0"/>
          </rPr>
          <t>Kari Kokkonen:</t>
        </r>
        <r>
          <rPr>
            <sz val="8"/>
            <rFont val="Tahoma"/>
            <family val="0"/>
          </rPr>
          <t xml:space="preserve">
Yhdistyksen nimi</t>
        </r>
      </text>
    </comment>
    <comment ref="C23" authorId="0">
      <text>
        <r>
          <rPr>
            <sz val="8"/>
            <rFont val="Tahoma"/>
            <family val="0"/>
          </rPr>
          <t>Tähän soluun tulee vasaosuus kaatokiintiöstä. Prosentteina</t>
        </r>
      </text>
    </comment>
    <comment ref="C25" authorId="0">
      <text>
        <r>
          <rPr>
            <sz val="8"/>
            <rFont val="Tahoma"/>
            <family val="0"/>
          </rPr>
          <t>Tähän soluun tulee esellisen vuoden kaatokiintiö (myönnetyt luvat aik+vas)</t>
        </r>
      </text>
    </comment>
  </commentList>
</comments>
</file>

<file path=xl/sharedStrings.xml><?xml version="1.0" encoding="utf-8"?>
<sst xmlns="http://schemas.openxmlformats.org/spreadsheetml/2006/main" count="195" uniqueCount="162">
  <si>
    <t>Arvioitu vasatuotto %</t>
  </si>
  <si>
    <t>Arvioidut tappiot %</t>
  </si>
  <si>
    <t>Maapinta-ala ha</t>
  </si>
  <si>
    <t>Yhdistyksen hirvitiheys tavoite /1000 ha</t>
  </si>
  <si>
    <t>Maapinta-ala</t>
  </si>
  <si>
    <t xml:space="preserve">               Hirvien talvinen</t>
  </si>
  <si>
    <t>Vasatuotto</t>
  </si>
  <si>
    <t xml:space="preserve">Erilaiset </t>
  </si>
  <si>
    <t xml:space="preserve">          Kanta syksyllä</t>
  </si>
  <si>
    <t xml:space="preserve">Rhy:n tavoite </t>
  </si>
  <si>
    <t>Rhy:n tavoite metsästyksen</t>
  </si>
  <si>
    <t>tiheys</t>
  </si>
  <si>
    <t>määrä</t>
  </si>
  <si>
    <t>tappiot</t>
  </si>
  <si>
    <t xml:space="preserve">      ennen metsästystä</t>
  </si>
  <si>
    <t xml:space="preserve">                 jälkeen</t>
  </si>
  <si>
    <t>ha</t>
  </si>
  <si>
    <t>yks / 1000 ha</t>
  </si>
  <si>
    <t>yksilöä</t>
  </si>
  <si>
    <t>yks / vuosi</t>
  </si>
  <si>
    <t>yks</t>
  </si>
  <si>
    <t>Kaatotavoitteet:</t>
  </si>
  <si>
    <t xml:space="preserve"> Metsästettävä määrä </t>
  </si>
  <si>
    <t xml:space="preserve"> syksyn kannasta </t>
  </si>
  <si>
    <t xml:space="preserve"> Vasaosuus kaatokiint. %</t>
  </si>
  <si>
    <t>Tavotteellinen suunta</t>
  </si>
  <si>
    <t xml:space="preserve"> Edellisen vuoden kaatokiintiö</t>
  </si>
  <si>
    <t xml:space="preserve">             Kaatotavoite</t>
  </si>
  <si>
    <t>Vasaosuus</t>
  </si>
  <si>
    <t>Kaatokiintiö</t>
  </si>
  <si>
    <t>Kanta metsästyksen jälkeen</t>
  </si>
  <si>
    <t>Muutos ed.</t>
  </si>
  <si>
    <t>Kannan kehityk-</t>
  </si>
  <si>
    <t xml:space="preserve">kaatokiintiöstä </t>
  </si>
  <si>
    <t>syks. kannasta</t>
  </si>
  <si>
    <t xml:space="preserve">  vuoteen</t>
  </si>
  <si>
    <t>sen suunta</t>
  </si>
  <si>
    <t>Aikuisia</t>
  </si>
  <si>
    <t>Vasoja</t>
  </si>
  <si>
    <t>Yhteensä</t>
  </si>
  <si>
    <t>%</t>
  </si>
  <si>
    <t>yks / + -</t>
  </si>
  <si>
    <t xml:space="preserve"> + -   /    +/ -</t>
  </si>
  <si>
    <t>Kanta syksyllä ilman tappioita</t>
  </si>
  <si>
    <t>Pinta-ala</t>
  </si>
  <si>
    <t xml:space="preserve"> +</t>
  </si>
  <si>
    <t>A.   LASKENTAOSA</t>
  </si>
  <si>
    <t>D.</t>
  </si>
  <si>
    <t>E.</t>
  </si>
  <si>
    <t>F.</t>
  </si>
  <si>
    <t>Vilma</t>
  </si>
  <si>
    <t>Tuntsa</t>
  </si>
  <si>
    <t>HIRVENHOITO- JA VEROTUSSUUNNITELMA SEKÄ</t>
  </si>
  <si>
    <t>KAATOLUPAHAKEMUSTEN PUOLTOPERUSTEET</t>
  </si>
  <si>
    <t>Sallan riistanhoitoyhdistys 213</t>
  </si>
  <si>
    <t>Hirvilupien jakaantuminen eri alueille ja verotuskertoimet</t>
  </si>
  <si>
    <t>Suoltijoki</t>
  </si>
  <si>
    <t>Keminniemi</t>
  </si>
  <si>
    <t>B.</t>
  </si>
  <si>
    <t>HIRVIKANNAN AKTIIVINEN HOITO:</t>
  </si>
  <si>
    <t>Hirvikantaa verotetaan oikeassa uros/naarassuhteessa</t>
  </si>
  <si>
    <t>1.</t>
  </si>
  <si>
    <t>Tuottavien emien säästämistä toteutetaan seuraavasti:</t>
  </si>
  <si>
    <t>Kaksoisvasalliset naaraat tulee säästää, toinen vasoista tulisi ampua kaksoisvasallisilta naarailta.</t>
  </si>
  <si>
    <t>2.</t>
  </si>
  <si>
    <t>METSÄSTÄJIEN KOULUTUS</t>
  </si>
  <si>
    <t>METSÄSTYKSEN SEURANTA, OHJANTA JA RAPORTOINTI RIISTANHOITOPIIRILLE</t>
  </si>
  <si>
    <t>Metsästyksen edistymistä seurataan yhdistyksen väli-ilmoitus menettelyllä.</t>
  </si>
  <si>
    <t>Kaatopaikan merkkaaminen kuten edellisinä vuosina.</t>
  </si>
  <si>
    <t>PYYNTILUPIEN PUOLTOPERUSTEET</t>
  </si>
  <si>
    <t>SUUNNITELMAN LAADINTAVAIHEESSA ON KUULTU SEURAAVIA SIDOSRYHMIÄ:</t>
  </si>
  <si>
    <t>HIRVIEN AIHEUTTAMIA VAHINKOJA ON TODETTU SEURAAVASTI:</t>
  </si>
  <si>
    <t>a) metsätalous</t>
  </si>
  <si>
    <t>b) maatalous</t>
  </si>
  <si>
    <t>c) liikennevahingot</t>
  </si>
  <si>
    <t>HALLINNOLLINEN KÄSITTELY</t>
  </si>
  <si>
    <t xml:space="preserve">Hirvijohtajille pidetään koulutustilaisuus ennen metsästyksen alkua. Pääpaino koulutuksessa on metsästysturvallisuus, hirvihavaintokortin </t>
  </si>
  <si>
    <t xml:space="preserve">Yksityismaiden luvat puolletaan siten, että lohkottaisella verotuskertoimella kerrotaan hakijan pinta-ala, jolloin saadaan puollettava </t>
  </si>
  <si>
    <t>lupamäärä.</t>
  </si>
  <si>
    <t xml:space="preserve">Valtion maiden lupia puollettaessa puoltoperusteena käytetään hakijoiden ampumakorttien kokonaismäärää joka jaetaan valtionmaiden </t>
  </si>
  <si>
    <t xml:space="preserve">yhteislupamäärällä, josta muodostuu valtion maiden suhdeluku jolla jaetaan luvat hakijoiden kesken tasapuolisesti. Jos hakijalle puolletaan </t>
  </si>
  <si>
    <t xml:space="preserve">lupia myös yksityismaille, niin jokaista yksityismaille puollettua lupaa kohti vähennetään hakijan ampumakorttimäärästä yksi kortti. Loppu </t>
  </si>
  <si>
    <t>Suunnitelman on laatinut Sallan Rhy:n hallitus/toiminnanohjaaja Kari Hänninen</t>
  </si>
  <si>
    <t xml:space="preserve">Hirven hoito- ja verotussuunnitelma puoltoperusteineen tulee lähettää toiminnanohjaajan toimesta vuosittain hyväksyttynä välittömästi </t>
  </si>
  <si>
    <t>riistanhoitopiiriin.</t>
  </si>
  <si>
    <t>C.</t>
  </si>
  <si>
    <t>VALIKOIVA VEROTUS</t>
  </si>
  <si>
    <t>Verotusalueet</t>
  </si>
  <si>
    <t>Kerroin</t>
  </si>
  <si>
    <t>Hirveä</t>
  </si>
  <si>
    <t>Vasa</t>
  </si>
  <si>
    <t>Sallan yhteismetsä:</t>
  </si>
  <si>
    <t>Naruska</t>
  </si>
  <si>
    <t>Värriön yhteismetsä:</t>
  </si>
  <si>
    <t>Valtion maat:</t>
  </si>
  <si>
    <t>YHTEENSÄ</t>
  </si>
  <si>
    <t>Yksityismaat</t>
  </si>
  <si>
    <t>hirviä</t>
  </si>
  <si>
    <t>Valtionmaat</t>
  </si>
  <si>
    <t>Vasalupia puolletaan hakijoille alueittain määrätyn vasaverotuskertoimen mukaan.</t>
  </si>
  <si>
    <t>-</t>
  </si>
  <si>
    <t xml:space="preserve">oikea täyttäminen, ohjeet väli-ilmoituksen palauttamisesta ja lopullisen kaatoilmoituksen jättämisestä. Lisäksi jaetaan tarvittava materiaali. </t>
  </si>
  <si>
    <t>Yksityismaat etelä Salla</t>
  </si>
  <si>
    <t>Valtion lupien osuus</t>
  </si>
  <si>
    <t>Valtionmaiden keskivasa%</t>
  </si>
  <si>
    <t>RKTL:n tulos / Metsästäjien / LL</t>
  </si>
  <si>
    <t>SALLAN RIISTANHOITOYHDISTYS</t>
  </si>
  <si>
    <t>Yhdistyksen alueella aikuisten saalismäärästä tulee olla 55 % uroksia ja 45 % naaraita.</t>
  </si>
  <si>
    <t>Pyritään jättämään jokaiselle alueelle muutamia valtauroksia.</t>
  </si>
  <si>
    <t>Yksityismaat keskinen Salla</t>
  </si>
  <si>
    <t>Oulanka</t>
  </si>
  <si>
    <t xml:space="preserve">Onkamon Metsästys ja Kalastusseura ry, Savinan Erä ry, Oulangan Erä- ja Kalamiehet ry, Vuoman Erä ry, </t>
  </si>
  <si>
    <t>HIRVEN HOITO- JA VEROTUSSUUNNITELMA 2008</t>
  </si>
  <si>
    <t>VUONNA 2008</t>
  </si>
  <si>
    <t>Yksityismaat läntinen Salla</t>
  </si>
  <si>
    <t>Peurajärven Erä ry, Hirvasvaaran Erä ry, Etelä-Sallan Erä ry ja Sallan yhteismetsän Oulangan palsta</t>
  </si>
  <si>
    <t>Tenniö</t>
  </si>
  <si>
    <t>Portti, Jauru</t>
  </si>
  <si>
    <t>Omat vuokramaat tai Vilma:</t>
  </si>
  <si>
    <t>Omat vuokramaat tai Keminniemi:</t>
  </si>
  <si>
    <t>Omat vuokramaat, Keminniemi tai Vilma:</t>
  </si>
  <si>
    <t>Omat vuokramaat, Keminniemi tai Suoltijoki:</t>
  </si>
  <si>
    <t>Pohjois-Sallan Erä ry</t>
  </si>
  <si>
    <t>●</t>
  </si>
  <si>
    <t>Metsästysseurat voivat ampua lupahirvensä omille vuokramaillensa tai välittömästi omiin vuokramaihinsa liittyville valtion maille:</t>
  </si>
  <si>
    <t>ja se osoitti talvehtivaksi kannaksi 1290 hirveä eli 2,25 hirveä/1 000 ha. Tähän määrään on lisätty noin 5 % virhemarginaali, sekä</t>
  </si>
  <si>
    <t>€, vahingot on arvioitu vuonna 2007</t>
  </si>
  <si>
    <t>kpl hirvikolareita vuonna 2007</t>
  </si>
  <si>
    <t>Suunnitelma on käsitelty ja hyväksytty toteutettavaksi riistanhoitoyhdistyksen hallituksessa (muutokset, lisäykset ) 3.4.2008</t>
  </si>
  <si>
    <t>Muut valtionmaiden luvat esitetään käytettäväksi riistanhoitoyhdistyksen puoltamalla tavalla.Tuntsan alueen hirvet metsästetään Tuntsalla.</t>
  </si>
  <si>
    <t>Muutos edelliseen vuoteen</t>
  </si>
  <si>
    <t>Riistanhoitopiiriä pyydetään huomioimaan nämä esitykset tehdessään päätökset pyyntilupien jakaantumisesta eri valtionmaiden lohkoille.</t>
  </si>
  <si>
    <t xml:space="preserve">Yksittäiset seureet metsästävät valtionmaiden hirvensä siellä mihin riistanhoitoyhdistys on ne osoittanut Metsähallituksen </t>
  </si>
  <si>
    <t>aluelupaosoituksien puitteissa.</t>
  </si>
  <si>
    <t xml:space="preserve">Metsästysseurojen vastuuta lisätään hirvikannan hoidossa erityisesti seurojen omilla alueilla. Metsästysseurojen toivotaan jättävän </t>
  </si>
  <si>
    <t xml:space="preserve">noin 20 % saamistaan luvista ns. pankkihirviksi. Loka-marraskuun vaihteessa pidettävässä hirvipalaverissa tarkastellaan metsästyksen </t>
  </si>
  <si>
    <t xml:space="preserve">asiat jo hyvissä ajoin kun jakavat pyyntilupia seurueilleen.  </t>
  </si>
  <si>
    <t>korttimäärä on se luku jolla valtion maiden luvat puolletaan hakijoille. Viite: Lapin riistanhoitopiirin puoltoperusteohje.</t>
  </si>
  <si>
    <t>Suunnitelman laadintavaiheessa on otettu myös huomioon maaliskuussa suoritettu hirvien lentolaskenta. Laskenta  suoritettiin 20 % otannalla</t>
  </si>
  <si>
    <r>
      <t>●</t>
    </r>
    <r>
      <rPr>
        <sz val="11"/>
        <rFont val="Arial"/>
        <family val="2"/>
      </rPr>
      <t xml:space="preserve">Tiehallinto        </t>
    </r>
  </si>
  <si>
    <t>●Metsähallitus</t>
  </si>
  <si>
    <t>●naapuri riistanhoitoyhdistykset</t>
  </si>
  <si>
    <t>●yksityismetsätalous</t>
  </si>
  <si>
    <t>●Lapin riistanhoitopiiri</t>
  </si>
  <si>
    <t>●Metsäkeskus</t>
  </si>
  <si>
    <t>Erityisesti on huomioitava metsänomistajatahojen kanssa pidetty neuvottelutilaisuus.</t>
  </si>
  <si>
    <t>Etelä-Sallan hirvien talvehtiminen Kuusamon puolella ja rajavyöhykkeen vaikutus.</t>
  </si>
  <si>
    <t>●metsästysseurat ja seurueet, joiden kanssa on pidetty kaksi eri hirvipalaveria</t>
  </si>
  <si>
    <t>Kursun Erä ry, Kaitaseljän Erä ry, Salmivaaran Erä ry, Siuloivan Kiertäjät ry,  Jaurun Erästäjät ry,</t>
  </si>
  <si>
    <t>Maaselän Erä ry, Keminniemen Erä ry ja Sallan yhteismetsän Tenniön palsta</t>
  </si>
  <si>
    <t>Sallan yhteismetsän Jaurun ja Portin palstat</t>
  </si>
  <si>
    <t>Pohjois-Sallan Erä ry, Metsästysseura Kerä ry, Sallan Eränkävijät ry, Sallan Erä- ja Kalamiehet ry,</t>
  </si>
  <si>
    <t>1. Lohko:</t>
  </si>
  <si>
    <t>2. Lohko:</t>
  </si>
  <si>
    <t>3. Lohko:</t>
  </si>
  <si>
    <t xml:space="preserve">sujumista ja hirvitilannetta, sekä sovitaan yhteisten päätösten mukaisesti miten metsästystä jatketaan. Seurojen tulisi huomioida nämä </t>
  </si>
  <si>
    <t xml:space="preserve">Metsästysseura Kerä r.y, Kursun Erä ry (Keminniemen osalta 3 erillistä yli 1 000 ha:n palstaa, jotka ovat Kursun Erä ry:n maiden sisällä) ja </t>
  </si>
  <si>
    <t>Sallan Erä- ja Kalamiehet ry (Keminniemen osalta Termusaapa)</t>
  </si>
  <si>
    <t>Riistanhoitopiirille annetaan tarvittaessa raportti metsästyksen edistymisestä. Lopulliset kaatoilmoitukset on jätettävä MA 9 § mukaisesti.</t>
  </si>
  <si>
    <t>Oulangan Erä- ja Kalamiehet ry, Peurajärven Erä ry ja Hirvasvaaran Erä ry</t>
  </si>
  <si>
    <t xml:space="preserve">Etelä-Sallan Erä ry, Onkamojärven Metsästys ja Kalastusseura ry, Kaitaseljän Erä ry, Salmivaaran Erä ry, Savinan Erä ry, </t>
  </si>
  <si>
    <t>Keminniemen Erä ry, Siuloivan Kiertäjät ry, Jaurun Erästäjät ry ja Sallan Eränkävijät ry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</si>
</sst>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\ %"/>
    <numFmt numFmtId="184" formatCode="0.00000000"/>
    <numFmt numFmtId="185" formatCode="0.0000000"/>
    <numFmt numFmtId="186" formatCode="0.000000"/>
    <numFmt numFmtId="187" formatCode="0.00000"/>
    <numFmt numFmtId="188" formatCode="_-* #,##0.0\ _m_k_-;\-* #,##0.0\ _m_k_-;_-* &quot;-&quot;??\ _m_k_-;_-@_-"/>
    <numFmt numFmtId="189" formatCode="_-* #,##0.0\ _€_-;\-* #,##0.0\ _€_-;_-* &quot;-&quot;?\ _€_-;_-@_-"/>
    <numFmt numFmtId="190" formatCode="_-* #,##0\ _m_k_-;\-* #,##0\ _m_k_-;_-* &quot;-&quot;??\ _m_k_-;_-@_-"/>
    <numFmt numFmtId="191" formatCode="&quot;Kyllä&quot;;&quot;Kyllä&quot;;&quot;Ei&quot;"/>
    <numFmt numFmtId="192" formatCode="&quot;Tosi&quot;;&quot;Tosi&quot;;&quot;Epätosi&quot;"/>
    <numFmt numFmtId="193" formatCode="&quot;Käytössä&quot;;&quot;Käytössä&quot;;&quot;Ei käytössä&quot;"/>
    <numFmt numFmtId="194" formatCode="\+\ 0.00"/>
    <numFmt numFmtId="195" formatCode="\+\ 0"/>
    <numFmt numFmtId="196" formatCode="\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name val="Arial"/>
      <family val="0"/>
    </font>
    <font>
      <i/>
      <sz val="11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182" fontId="5" fillId="0" borderId="1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182" fontId="5" fillId="0" borderId="4" xfId="16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" fontId="9" fillId="0" borderId="5" xfId="0" applyNumberFormat="1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" fontId="4" fillId="0" borderId="24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5" fillId="0" borderId="25" xfId="0" applyNumberFormat="1" applyFont="1" applyFill="1" applyBorder="1" applyAlignment="1">
      <alignment/>
    </xf>
    <xf numFmtId="2" fontId="5" fillId="0" borderId="26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2" fontId="12" fillId="0" borderId="2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10" fillId="0" borderId="5" xfId="0" applyNumberFormat="1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182" fontId="10" fillId="0" borderId="5" xfId="0" applyNumberFormat="1" applyFont="1" applyFill="1" applyBorder="1" applyAlignment="1" applyProtection="1">
      <alignment horizontal="center"/>
      <protection locked="0"/>
    </xf>
    <xf numFmtId="182" fontId="5" fillId="0" borderId="0" xfId="0" applyNumberFormat="1" applyFont="1" applyAlignment="1">
      <alignment/>
    </xf>
    <xf numFmtId="2" fontId="5" fillId="0" borderId="28" xfId="0" applyNumberFormat="1" applyFont="1" applyFill="1" applyBorder="1" applyAlignment="1">
      <alignment/>
    </xf>
    <xf numFmtId="0" fontId="23" fillId="0" borderId="0" xfId="0" applyFont="1" applyAlignment="1">
      <alignment/>
    </xf>
    <xf numFmtId="196" fontId="5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333375</xdr:colOff>
      <xdr:row>5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0</xdr:rowOff>
    </xdr:from>
    <xdr:to>
      <xdr:col>11</xdr:col>
      <xdr:colOff>333375</xdr:colOff>
      <xdr:row>27</xdr:row>
      <xdr:rowOff>0</xdr:rowOff>
    </xdr:to>
    <xdr:pic>
      <xdr:nvPicPr>
        <xdr:cNvPr id="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3295650" cy="503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 topLeftCell="A1">
      <selection activeCell="F18" sqref="F18"/>
    </sheetView>
  </sheetViews>
  <sheetFormatPr defaultColWidth="9.140625" defaultRowHeight="12.75"/>
  <cols>
    <col min="2" max="2" width="10.00390625" style="0" customWidth="1"/>
    <col min="3" max="3" width="12.8515625" style="0" customWidth="1"/>
  </cols>
  <sheetData>
    <row r="1" spans="1:3" ht="12.75">
      <c r="A1" s="2"/>
      <c r="C1" s="1"/>
    </row>
    <row r="9" ht="12.75">
      <c r="A9" s="3"/>
    </row>
    <row r="10" ht="12.75">
      <c r="A10" s="3"/>
    </row>
    <row r="11" spans="1:13" s="22" customFormat="1" ht="30" customHeight="1">
      <c r="A11" s="126" t="s">
        <v>52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s="22" customFormat="1" ht="30" customHeight="1">
      <c r="A12" s="126" t="s">
        <v>53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s="22" customFormat="1" ht="30" customHeight="1">
      <c r="A13" s="126" t="s">
        <v>113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9" spans="4:7" ht="18">
      <c r="D19" s="15"/>
      <c r="E19" s="15"/>
      <c r="F19" s="15"/>
      <c r="G19" s="15"/>
    </row>
    <row r="20" spans="3:7" ht="18">
      <c r="C20" s="15"/>
      <c r="D20" s="15"/>
      <c r="E20" s="15"/>
      <c r="F20" s="15"/>
      <c r="G20" s="15"/>
    </row>
    <row r="21" spans="4:6" ht="18">
      <c r="D21" s="15"/>
      <c r="F21" s="15"/>
    </row>
    <row r="32" ht="20.25">
      <c r="A32" s="23" t="s">
        <v>54</v>
      </c>
    </row>
    <row r="37" s="22" customFormat="1" ht="12.75"/>
  </sheetData>
  <mergeCells count="3">
    <mergeCell ref="A11:M11"/>
    <mergeCell ref="A12:M12"/>
    <mergeCell ref="A13:M13"/>
  </mergeCells>
  <printOptions/>
  <pageMargins left="0.75" right="0.75" top="0.95" bottom="0.52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1">
      <selection activeCell="D7" sqref="D7"/>
    </sheetView>
  </sheetViews>
  <sheetFormatPr defaultColWidth="9.140625" defaultRowHeight="12.75"/>
  <cols>
    <col min="1" max="1" width="11.7109375" style="0" customWidth="1"/>
    <col min="2" max="2" width="14.57421875" style="0" customWidth="1"/>
    <col min="3" max="3" width="9.7109375" style="0" customWidth="1"/>
    <col min="4" max="4" width="14.7109375" style="0" customWidth="1"/>
    <col min="5" max="5" width="15.140625" style="0" customWidth="1"/>
    <col min="6" max="6" width="14.140625" style="0" customWidth="1"/>
    <col min="7" max="7" width="12.8515625" style="0" customWidth="1"/>
    <col min="8" max="8" width="13.421875" style="0" customWidth="1"/>
    <col min="9" max="9" width="15.8515625" style="0" customWidth="1"/>
    <col min="10" max="10" width="14.7109375" style="0" customWidth="1"/>
  </cols>
  <sheetData>
    <row r="1" spans="1:10" ht="18">
      <c r="A1" s="73" t="s">
        <v>106</v>
      </c>
      <c r="B1" s="74"/>
      <c r="C1" s="74"/>
      <c r="D1" s="74"/>
      <c r="E1" s="73">
        <v>213</v>
      </c>
      <c r="F1" s="4"/>
      <c r="G1" s="4"/>
      <c r="H1" s="4"/>
      <c r="I1" s="4"/>
      <c r="J1" s="4"/>
    </row>
    <row r="2" spans="1:10" ht="18">
      <c r="A2" s="75" t="s">
        <v>112</v>
      </c>
      <c r="B2" s="4"/>
      <c r="C2" s="4"/>
      <c r="D2" s="4"/>
      <c r="E2" s="4"/>
      <c r="F2" s="4"/>
      <c r="H2" s="4"/>
      <c r="I2" s="4"/>
      <c r="J2" s="4"/>
    </row>
    <row r="3" spans="1:10" ht="15.75">
      <c r="A3" s="16" t="s">
        <v>46</v>
      </c>
      <c r="B3" s="4"/>
      <c r="C3" s="4"/>
      <c r="D3" s="4"/>
      <c r="E3" s="4"/>
      <c r="F3" s="4"/>
      <c r="H3" s="4"/>
      <c r="I3" s="4"/>
      <c r="J3" s="4"/>
    </row>
    <row r="4" spans="1:10" ht="18">
      <c r="A4" s="75"/>
      <c r="B4" s="4"/>
      <c r="C4" s="4"/>
      <c r="D4" s="4"/>
      <c r="E4" s="4"/>
      <c r="F4" s="4"/>
      <c r="H4" s="4"/>
      <c r="I4" s="4"/>
      <c r="J4" s="4"/>
    </row>
    <row r="5" spans="4:9" ht="16.5" thickBot="1">
      <c r="D5" s="17">
        <v>2008</v>
      </c>
      <c r="E5" s="12">
        <v>2007</v>
      </c>
      <c r="F5" s="5">
        <v>2006</v>
      </c>
      <c r="G5" s="6">
        <v>2005</v>
      </c>
      <c r="H5" s="6">
        <v>2004</v>
      </c>
      <c r="I5" s="6">
        <v>2003</v>
      </c>
    </row>
    <row r="6" spans="1:9" ht="15.75" thickBot="1">
      <c r="A6" s="76" t="s">
        <v>105</v>
      </c>
      <c r="D6" s="119">
        <v>1440</v>
      </c>
      <c r="E6" s="18">
        <v>1523</v>
      </c>
      <c r="F6" s="18">
        <v>1420</v>
      </c>
      <c r="G6" s="7">
        <v>1408</v>
      </c>
      <c r="H6" s="7">
        <v>1285</v>
      </c>
      <c r="I6" s="7">
        <v>1262</v>
      </c>
    </row>
    <row r="7" spans="1:11" ht="15.75" thickBot="1">
      <c r="A7" s="76" t="s">
        <v>0</v>
      </c>
      <c r="B7" s="26"/>
      <c r="D7" s="119">
        <v>45</v>
      </c>
      <c r="E7" s="18">
        <v>42</v>
      </c>
      <c r="F7" s="18">
        <v>42</v>
      </c>
      <c r="G7" s="7">
        <v>40</v>
      </c>
      <c r="H7" s="7">
        <v>40</v>
      </c>
      <c r="I7" s="7">
        <v>40</v>
      </c>
      <c r="J7" s="26"/>
      <c r="K7" s="26"/>
    </row>
    <row r="8" spans="1:11" ht="15.75" thickBot="1">
      <c r="A8" s="76" t="s">
        <v>1</v>
      </c>
      <c r="B8" s="26"/>
      <c r="D8" s="120">
        <v>5</v>
      </c>
      <c r="E8" s="18">
        <v>8</v>
      </c>
      <c r="F8" s="18">
        <v>8</v>
      </c>
      <c r="G8" s="7">
        <v>8</v>
      </c>
      <c r="H8" s="7">
        <v>10</v>
      </c>
      <c r="I8" s="7">
        <v>10</v>
      </c>
      <c r="J8" s="26"/>
      <c r="K8" s="26"/>
    </row>
    <row r="9" spans="1:11" ht="15.75" thickBot="1">
      <c r="A9" s="76" t="s">
        <v>2</v>
      </c>
      <c r="B9" s="26"/>
      <c r="D9" s="120">
        <v>574000</v>
      </c>
      <c r="E9" s="18">
        <v>574000</v>
      </c>
      <c r="F9" s="18">
        <v>574000</v>
      </c>
      <c r="G9" s="7">
        <v>574000</v>
      </c>
      <c r="H9" s="7">
        <v>574000</v>
      </c>
      <c r="I9" s="7">
        <v>574000</v>
      </c>
      <c r="J9" s="26"/>
      <c r="K9" s="26"/>
    </row>
    <row r="10" spans="1:11" ht="15.75" thickBot="1">
      <c r="A10" s="76" t="s">
        <v>3</v>
      </c>
      <c r="B10" s="26"/>
      <c r="C10" s="77"/>
      <c r="D10" s="121">
        <v>1.8</v>
      </c>
      <c r="E10" s="19">
        <v>1.8</v>
      </c>
      <c r="F10" s="19">
        <v>1.8</v>
      </c>
      <c r="G10" s="13">
        <v>1.9</v>
      </c>
      <c r="H10" s="13">
        <v>2</v>
      </c>
      <c r="I10" s="13">
        <v>2</v>
      </c>
      <c r="J10" s="26"/>
      <c r="K10" s="26"/>
    </row>
    <row r="11" spans="1:11" ht="15.75" thickBot="1">
      <c r="A11" s="76" t="s">
        <v>43</v>
      </c>
      <c r="B11" s="26"/>
      <c r="C11" s="77"/>
      <c r="D11" s="119">
        <f>C16+D16</f>
        <v>2088</v>
      </c>
      <c r="E11" s="20">
        <v>2155</v>
      </c>
      <c r="F11" s="20">
        <v>2009</v>
      </c>
      <c r="G11" s="7">
        <v>1971</v>
      </c>
      <c r="H11" s="7">
        <v>1799</v>
      </c>
      <c r="I11" s="7">
        <v>1766</v>
      </c>
      <c r="J11" s="26"/>
      <c r="K11" s="26"/>
    </row>
    <row r="12" spans="1:11" ht="14.25">
      <c r="A12" s="26"/>
      <c r="B12" s="26"/>
      <c r="C12" s="77"/>
      <c r="D12" s="26"/>
      <c r="E12" s="26"/>
      <c r="F12" s="26"/>
      <c r="G12" s="26"/>
      <c r="H12" s="26"/>
      <c r="I12" s="26"/>
      <c r="J12" s="26"/>
      <c r="K12" s="26"/>
    </row>
    <row r="13" spans="1:11" ht="14.25">
      <c r="A13" s="78" t="s">
        <v>4</v>
      </c>
      <c r="B13" s="79" t="s">
        <v>5</v>
      </c>
      <c r="C13" s="80"/>
      <c r="D13" s="81" t="s">
        <v>6</v>
      </c>
      <c r="E13" s="78" t="s">
        <v>7</v>
      </c>
      <c r="F13" s="82" t="s">
        <v>8</v>
      </c>
      <c r="G13" s="80"/>
      <c r="H13" s="78" t="s">
        <v>9</v>
      </c>
      <c r="I13" s="82" t="s">
        <v>10</v>
      </c>
      <c r="J13" s="80"/>
      <c r="K13" s="26"/>
    </row>
    <row r="14" spans="1:11" ht="14.25">
      <c r="A14" s="83"/>
      <c r="B14" s="78" t="s">
        <v>11</v>
      </c>
      <c r="C14" s="78" t="s">
        <v>12</v>
      </c>
      <c r="D14" s="84"/>
      <c r="E14" s="85" t="s">
        <v>13</v>
      </c>
      <c r="F14" s="86" t="s">
        <v>14</v>
      </c>
      <c r="G14" s="87"/>
      <c r="H14" s="85" t="s">
        <v>11</v>
      </c>
      <c r="I14" s="86" t="s">
        <v>15</v>
      </c>
      <c r="J14" s="87"/>
      <c r="K14" s="26"/>
    </row>
    <row r="15" spans="1:11" ht="14.25">
      <c r="A15" s="88" t="s">
        <v>16</v>
      </c>
      <c r="B15" s="89" t="s">
        <v>17</v>
      </c>
      <c r="C15" s="89" t="s">
        <v>18</v>
      </c>
      <c r="D15" s="90" t="s">
        <v>19</v>
      </c>
      <c r="E15" s="88" t="s">
        <v>19</v>
      </c>
      <c r="F15" s="88" t="s">
        <v>20</v>
      </c>
      <c r="G15" s="90" t="s">
        <v>17</v>
      </c>
      <c r="H15" s="90" t="s">
        <v>17</v>
      </c>
      <c r="I15" s="90" t="s">
        <v>17</v>
      </c>
      <c r="J15" s="88" t="s">
        <v>18</v>
      </c>
      <c r="K15" s="26"/>
    </row>
    <row r="16" spans="1:11" ht="20.25">
      <c r="A16" s="91">
        <f>D9</f>
        <v>574000</v>
      </c>
      <c r="B16" s="92">
        <f>C16*1000/A16</f>
        <v>2.508710801393728</v>
      </c>
      <c r="C16" s="93">
        <f>D6</f>
        <v>1440</v>
      </c>
      <c r="D16" s="94">
        <f>C16*D7/100</f>
        <v>648</v>
      </c>
      <c r="E16" s="94">
        <f>D11*D8/100</f>
        <v>104.4</v>
      </c>
      <c r="F16" s="95">
        <f>C16+D16-E16</f>
        <v>1983.6</v>
      </c>
      <c r="G16" s="96">
        <f>F16*1000/A16</f>
        <v>3.4557491289198605</v>
      </c>
      <c r="H16" s="97">
        <f>D10</f>
        <v>1.8</v>
      </c>
      <c r="I16" s="98">
        <f>D10</f>
        <v>1.8</v>
      </c>
      <c r="J16" s="95">
        <f>A16/1000*I16</f>
        <v>1033.2</v>
      </c>
      <c r="K16" s="99"/>
    </row>
    <row r="20" ht="12.75">
      <c r="A20" s="100" t="s">
        <v>21</v>
      </c>
    </row>
    <row r="21" spans="1:8" ht="16.5" thickBot="1">
      <c r="A21" s="101" t="s">
        <v>22</v>
      </c>
      <c r="C21" s="17">
        <v>2008</v>
      </c>
      <c r="D21" s="12">
        <v>2007</v>
      </c>
      <c r="E21" s="5">
        <v>2006</v>
      </c>
      <c r="F21" s="6">
        <v>2005</v>
      </c>
      <c r="G21" s="6">
        <v>2004</v>
      </c>
      <c r="H21" s="6">
        <v>2003</v>
      </c>
    </row>
    <row r="22" spans="1:8" ht="16.5" thickBot="1">
      <c r="A22" s="101" t="s">
        <v>23</v>
      </c>
      <c r="C22" s="72">
        <f>D11-E16-F30</f>
        <v>950.3999999999999</v>
      </c>
      <c r="D22" s="10">
        <v>949</v>
      </c>
      <c r="E22" s="10">
        <v>821</v>
      </c>
      <c r="F22" s="8">
        <v>701</v>
      </c>
      <c r="G22" s="8">
        <v>474</v>
      </c>
      <c r="H22" s="8">
        <v>430</v>
      </c>
    </row>
    <row r="23" spans="1:8" ht="16.5" thickBot="1">
      <c r="A23" s="101" t="s">
        <v>24</v>
      </c>
      <c r="C23" s="21">
        <v>39</v>
      </c>
      <c r="D23" s="10">
        <v>37</v>
      </c>
      <c r="E23" s="10">
        <v>38</v>
      </c>
      <c r="F23" s="11">
        <v>37</v>
      </c>
      <c r="G23" s="11">
        <v>40</v>
      </c>
      <c r="H23" s="11">
        <v>40</v>
      </c>
    </row>
    <row r="24" spans="1:8" ht="16.5" thickBot="1">
      <c r="A24" s="101" t="s">
        <v>25</v>
      </c>
      <c r="C24" s="21" t="s">
        <v>100</v>
      </c>
      <c r="D24" s="10" t="s">
        <v>100</v>
      </c>
      <c r="E24" s="10" t="s">
        <v>100</v>
      </c>
      <c r="F24" s="8" t="s">
        <v>45</v>
      </c>
      <c r="G24" s="8" t="s">
        <v>45</v>
      </c>
      <c r="H24" s="8" t="s">
        <v>45</v>
      </c>
    </row>
    <row r="25" spans="1:11" ht="16.5" thickBot="1">
      <c r="A25" s="101" t="s">
        <v>26</v>
      </c>
      <c r="B25" s="26"/>
      <c r="C25" s="21">
        <v>949</v>
      </c>
      <c r="D25" s="10">
        <v>821</v>
      </c>
      <c r="E25" s="10">
        <v>701</v>
      </c>
      <c r="F25" s="14">
        <v>474</v>
      </c>
      <c r="G25" s="14">
        <v>430</v>
      </c>
      <c r="H25" s="14"/>
      <c r="I25" s="26"/>
      <c r="J25" s="26"/>
      <c r="K25" s="26"/>
    </row>
    <row r="27" spans="1:9" ht="14.25">
      <c r="A27" s="82" t="s">
        <v>27</v>
      </c>
      <c r="B27" s="102"/>
      <c r="C27" s="80"/>
      <c r="D27" s="78" t="s">
        <v>28</v>
      </c>
      <c r="E27" s="78" t="s">
        <v>29</v>
      </c>
      <c r="F27" s="82" t="s">
        <v>30</v>
      </c>
      <c r="G27" s="103"/>
      <c r="H27" s="78" t="s">
        <v>31</v>
      </c>
      <c r="I27" s="81" t="s">
        <v>32</v>
      </c>
    </row>
    <row r="28" spans="1:9" ht="14.25">
      <c r="A28" s="86"/>
      <c r="B28" s="77"/>
      <c r="C28" s="87"/>
      <c r="D28" s="85" t="s">
        <v>33</v>
      </c>
      <c r="E28" s="83" t="s">
        <v>34</v>
      </c>
      <c r="F28" s="104"/>
      <c r="G28" s="105"/>
      <c r="H28" s="89" t="s">
        <v>35</v>
      </c>
      <c r="I28" s="85" t="s">
        <v>36</v>
      </c>
    </row>
    <row r="29" spans="1:9" ht="14.25">
      <c r="A29" s="88" t="s">
        <v>37</v>
      </c>
      <c r="B29" s="88" t="s">
        <v>38</v>
      </c>
      <c r="C29" s="88" t="s">
        <v>39</v>
      </c>
      <c r="D29" s="88" t="s">
        <v>40</v>
      </c>
      <c r="E29" s="88" t="s">
        <v>40</v>
      </c>
      <c r="F29" s="88" t="s">
        <v>20</v>
      </c>
      <c r="G29" s="90" t="s">
        <v>17</v>
      </c>
      <c r="H29" s="88" t="s">
        <v>41</v>
      </c>
      <c r="I29" s="88" t="s">
        <v>42</v>
      </c>
    </row>
    <row r="30" spans="1:9" ht="20.25">
      <c r="A30" s="106">
        <f>C30-B30</f>
        <v>579.7439999999999</v>
      </c>
      <c r="B30" s="95">
        <f>C22*C23/100</f>
        <v>370.6559999999999</v>
      </c>
      <c r="C30" s="107">
        <f>C22</f>
        <v>950.3999999999999</v>
      </c>
      <c r="D30" s="108">
        <f>C23</f>
        <v>39</v>
      </c>
      <c r="E30" s="97">
        <f>C22/F16*100</f>
        <v>47.91288566243194</v>
      </c>
      <c r="F30" s="95">
        <f>A16*D10/1000</f>
        <v>1033.2</v>
      </c>
      <c r="G30" s="92">
        <f>F30*1000/D9</f>
        <v>1.8</v>
      </c>
      <c r="H30" s="95">
        <f>C30-C25</f>
        <v>1.3999999999998636</v>
      </c>
      <c r="I30" s="91" t="str">
        <f>C24</f>
        <v>-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27.140625" style="58" customWidth="1"/>
    <col min="2" max="2" width="9.7109375" style="58" bestFit="1" customWidth="1"/>
    <col min="3" max="3" width="8.7109375" style="58" bestFit="1" customWidth="1"/>
    <col min="4" max="4" width="7.7109375" style="58" bestFit="1" customWidth="1"/>
    <col min="5" max="5" width="5.7109375" style="58" customWidth="1"/>
    <col min="6" max="6" width="8.7109375" style="58" customWidth="1"/>
    <col min="7" max="7" width="8.57421875" style="58" bestFit="1" customWidth="1"/>
    <col min="8" max="8" width="6.7109375" style="58" bestFit="1" customWidth="1"/>
    <col min="9" max="9" width="8.57421875" style="58" bestFit="1" customWidth="1"/>
    <col min="10" max="13" width="9.140625" style="58" customWidth="1"/>
    <col min="28" max="16384" width="9.140625" style="58" customWidth="1"/>
  </cols>
  <sheetData>
    <row r="1" spans="1:27" s="25" customFormat="1" ht="15.75">
      <c r="A1" s="127" t="s">
        <v>55</v>
      </c>
      <c r="B1" s="127"/>
      <c r="C1" s="127"/>
      <c r="D1" s="127"/>
      <c r="E1" s="127"/>
      <c r="F1" s="127"/>
      <c r="G1" s="127"/>
      <c r="H1" s="127"/>
      <c r="I1" s="24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27" s="26" customFormat="1" ht="15" thickBot="1">
      <c r="B2" s="68"/>
      <c r="I2" s="9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s="30" customFormat="1" ht="15">
      <c r="A3" s="27" t="s">
        <v>87</v>
      </c>
      <c r="B3" s="28" t="s">
        <v>44</v>
      </c>
      <c r="C3" s="28" t="s">
        <v>88</v>
      </c>
      <c r="D3" s="29" t="s">
        <v>89</v>
      </c>
      <c r="E3" s="111" t="s">
        <v>90</v>
      </c>
      <c r="F3"/>
      <c r="G3"/>
      <c r="H3"/>
      <c r="I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s="30" customFormat="1" ht="15.75" thickBot="1">
      <c r="A4" s="31"/>
      <c r="B4" s="32"/>
      <c r="C4" s="32">
        <v>2008</v>
      </c>
      <c r="D4" s="33"/>
      <c r="E4" s="112" t="s">
        <v>40</v>
      </c>
      <c r="F4"/>
      <c r="G4"/>
      <c r="H4"/>
      <c r="I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s="26" customFormat="1" ht="14.25">
      <c r="A5" s="34" t="s">
        <v>152</v>
      </c>
      <c r="B5" s="35"/>
      <c r="C5" s="35"/>
      <c r="D5" s="36"/>
      <c r="E5" s="113"/>
      <c r="F5"/>
      <c r="G5"/>
      <c r="H5"/>
      <c r="I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26" customFormat="1" ht="15" thickBot="1">
      <c r="A6" s="37" t="s">
        <v>114</v>
      </c>
      <c r="B6" s="38">
        <v>60905</v>
      </c>
      <c r="C6" s="39">
        <v>3</v>
      </c>
      <c r="D6" s="40">
        <f>SUM(B6*C6)/1000</f>
        <v>182.715</v>
      </c>
      <c r="E6" s="109">
        <v>0.4</v>
      </c>
      <c r="F6"/>
      <c r="G6"/>
      <c r="H6"/>
      <c r="I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26" customFormat="1" ht="14.25">
      <c r="A7" s="34" t="s">
        <v>153</v>
      </c>
      <c r="B7" s="35"/>
      <c r="C7" s="35"/>
      <c r="D7" s="36"/>
      <c r="E7" s="113"/>
      <c r="F7"/>
      <c r="G7"/>
      <c r="H7"/>
      <c r="I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26" customFormat="1" ht="15" thickBot="1">
      <c r="A8" s="37" t="s">
        <v>109</v>
      </c>
      <c r="B8" s="38">
        <v>98377</v>
      </c>
      <c r="C8" s="39">
        <v>2.6</v>
      </c>
      <c r="D8" s="40">
        <f>SUM(B8*C8)/1000</f>
        <v>255.7802</v>
      </c>
      <c r="E8" s="109">
        <v>0.4</v>
      </c>
      <c r="F8"/>
      <c r="G8"/>
      <c r="H8"/>
      <c r="I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s="26" customFormat="1" ht="14.25">
      <c r="A9" s="42" t="s">
        <v>154</v>
      </c>
      <c r="B9" s="43"/>
      <c r="C9" s="44"/>
      <c r="D9" s="45"/>
      <c r="E9" s="110"/>
      <c r="F9"/>
      <c r="G9"/>
      <c r="H9"/>
      <c r="I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26" customFormat="1" ht="15" thickBot="1">
      <c r="A10" s="37" t="s">
        <v>102</v>
      </c>
      <c r="B10" s="43">
        <v>69090</v>
      </c>
      <c r="C10" s="44">
        <v>2.3</v>
      </c>
      <c r="D10" s="40">
        <f>SUM(B10*C10)/1000</f>
        <v>158.907</v>
      </c>
      <c r="E10" s="110">
        <v>0.4</v>
      </c>
      <c r="F10"/>
      <c r="G10"/>
      <c r="H10"/>
      <c r="I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s="26" customFormat="1" ht="14.25">
      <c r="A11" s="34" t="s">
        <v>91</v>
      </c>
      <c r="B11" s="35"/>
      <c r="C11" s="35"/>
      <c r="D11" s="36"/>
      <c r="E11" s="113"/>
      <c r="F11"/>
      <c r="G11"/>
      <c r="H11"/>
      <c r="I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s="26" customFormat="1" ht="14.25">
      <c r="A12" s="42" t="s">
        <v>117</v>
      </c>
      <c r="B12" s="43">
        <v>19713</v>
      </c>
      <c r="C12" s="44">
        <v>3</v>
      </c>
      <c r="D12" s="45">
        <f>SUM(B12*C12)/1000</f>
        <v>59.139</v>
      </c>
      <c r="E12" s="110">
        <v>0.4</v>
      </c>
      <c r="F12"/>
      <c r="G12"/>
      <c r="H12"/>
      <c r="I12" s="71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s="26" customFormat="1" ht="14.25">
      <c r="A13" s="42" t="s">
        <v>116</v>
      </c>
      <c r="B13" s="43">
        <v>2098</v>
      </c>
      <c r="C13" s="44">
        <v>2.6</v>
      </c>
      <c r="D13" s="45">
        <f>SUM(B13*C13)/1000</f>
        <v>5.4548000000000005</v>
      </c>
      <c r="E13" s="110">
        <v>0.4</v>
      </c>
      <c r="F13"/>
      <c r="G13"/>
      <c r="H13"/>
      <c r="I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26" customFormat="1" ht="14.25">
      <c r="A14" s="42" t="s">
        <v>110</v>
      </c>
      <c r="B14" s="43">
        <v>6327</v>
      </c>
      <c r="C14" s="44">
        <v>2.3</v>
      </c>
      <c r="D14" s="45">
        <f>SUM(B14*C14)/1000</f>
        <v>14.5521</v>
      </c>
      <c r="E14" s="110"/>
      <c r="F14"/>
      <c r="G14"/>
      <c r="H14"/>
      <c r="I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26" customFormat="1" ht="15" thickBot="1">
      <c r="A15" s="37" t="s">
        <v>92</v>
      </c>
      <c r="B15" s="38">
        <v>24133</v>
      </c>
      <c r="C15" s="44">
        <v>1.12</v>
      </c>
      <c r="D15" s="40">
        <f>SUM(B15*C15)/1000</f>
        <v>27.02896</v>
      </c>
      <c r="E15" s="109">
        <v>0.4</v>
      </c>
      <c r="F15"/>
      <c r="G15"/>
      <c r="H15"/>
      <c r="I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26" customFormat="1" ht="15" thickBot="1">
      <c r="A16" s="46" t="s">
        <v>93</v>
      </c>
      <c r="B16" s="47">
        <v>18097</v>
      </c>
      <c r="C16" s="48">
        <v>1.12</v>
      </c>
      <c r="D16" s="49">
        <f>SUM(B16*C16)/1000</f>
        <v>20.26864</v>
      </c>
      <c r="E16" s="123">
        <v>0.3</v>
      </c>
      <c r="F16"/>
      <c r="G16"/>
      <c r="H16"/>
      <c r="I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26" customFormat="1" ht="14.25">
      <c r="A17" s="42" t="s">
        <v>94</v>
      </c>
      <c r="B17" s="41"/>
      <c r="C17" s="41"/>
      <c r="D17" s="50"/>
      <c r="E17" s="114"/>
      <c r="F17"/>
      <c r="G17"/>
      <c r="H17"/>
      <c r="I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26" customFormat="1" ht="14.25">
      <c r="A18" s="42" t="s">
        <v>56</v>
      </c>
      <c r="B18" s="43">
        <v>49800</v>
      </c>
      <c r="C18" s="44">
        <v>1.37</v>
      </c>
      <c r="D18" s="45">
        <f>SUM(B18*C18)/1000</f>
        <v>68.226</v>
      </c>
      <c r="E18" s="110">
        <v>0.4</v>
      </c>
      <c r="F18"/>
      <c r="G18"/>
      <c r="H18"/>
      <c r="I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26" customFormat="1" ht="14.25">
      <c r="A19" s="42" t="s">
        <v>57</v>
      </c>
      <c r="B19" s="43">
        <v>33800</v>
      </c>
      <c r="C19" s="44">
        <v>1.37</v>
      </c>
      <c r="D19" s="45">
        <f>SUM(B19*C19)/1000</f>
        <v>46.306</v>
      </c>
      <c r="E19" s="110">
        <v>0.4</v>
      </c>
      <c r="F19"/>
      <c r="G19"/>
      <c r="H19"/>
      <c r="I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26" customFormat="1" ht="14.25">
      <c r="A20" s="42" t="s">
        <v>50</v>
      </c>
      <c r="B20" s="43">
        <v>85400</v>
      </c>
      <c r="C20" s="44">
        <v>0.85</v>
      </c>
      <c r="D20" s="45">
        <f>SUM(B20*C20)/1000</f>
        <v>72.59</v>
      </c>
      <c r="E20" s="110">
        <v>0.4</v>
      </c>
      <c r="F20"/>
      <c r="G20"/>
      <c r="H20"/>
      <c r="I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26" customFormat="1" ht="15" thickBot="1">
      <c r="A21" s="42" t="s">
        <v>51</v>
      </c>
      <c r="B21" s="43">
        <v>81700</v>
      </c>
      <c r="C21" s="44">
        <v>0.48</v>
      </c>
      <c r="D21" s="45">
        <f>SUM(B21*C21)/1000</f>
        <v>39.216</v>
      </c>
      <c r="E21" s="110">
        <v>0.3</v>
      </c>
      <c r="F21"/>
      <c r="G21"/>
      <c r="H21"/>
      <c r="I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30" customFormat="1" ht="15.75" thickBot="1">
      <c r="A22" s="51" t="s">
        <v>95</v>
      </c>
      <c r="B22" s="52">
        <f>SUM(B5:B21)</f>
        <v>549440</v>
      </c>
      <c r="C22" s="53"/>
      <c r="D22" s="54">
        <f>SUM(D5:D21)</f>
        <v>950.1837</v>
      </c>
      <c r="E22" s="115">
        <f>SUM((D6*E6)+(D8*E8)+(D10*E10)+(D12*E12)+(D13*E13)+(D14*E14)+(D15*E15)+(D16*E16)+(D18*E18)+(D19*E19)+(D20*E20)+(D21*E21))/D22</f>
        <v>0.3876136540755224</v>
      </c>
      <c r="F22"/>
      <c r="G22"/>
      <c r="H22"/>
      <c r="I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26" customFormat="1" ht="15.75" thickBot="1">
      <c r="A23" s="26" t="s">
        <v>104</v>
      </c>
      <c r="B23" s="69"/>
      <c r="D23" s="69"/>
      <c r="E23" s="115">
        <f>SUM((D18*E18)+(D19*E19)+(D20*E20)+(D21*E21))/B25</f>
        <v>0.3826737003949845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26" customFormat="1" ht="14.25">
      <c r="A24" s="55" t="s">
        <v>96</v>
      </c>
      <c r="B24" s="56">
        <f>SUM(D6:D16)</f>
        <v>723.8457</v>
      </c>
      <c r="C24" s="55" t="s">
        <v>97</v>
      </c>
      <c r="D24" s="69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26" customFormat="1" ht="14.25">
      <c r="A25" s="55" t="s">
        <v>98</v>
      </c>
      <c r="B25" s="56">
        <f>SUM(D18:D21)</f>
        <v>226.33800000000002</v>
      </c>
      <c r="C25" s="55" t="s">
        <v>97</v>
      </c>
      <c r="D25" s="69"/>
      <c r="G25" s="68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6" customFormat="1" ht="14.25">
      <c r="A26" s="26" t="s">
        <v>103</v>
      </c>
      <c r="B26" s="56">
        <f>SUM(B25)*100/(B24+B25)</f>
        <v>23.820446509448647</v>
      </c>
      <c r="C26" s="26" t="s">
        <v>40</v>
      </c>
      <c r="G26" s="68"/>
      <c r="I26" s="68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6" customFormat="1" ht="14.25">
      <c r="A27" s="26" t="s">
        <v>130</v>
      </c>
      <c r="B27" s="122">
        <f>SUM(D22-949)*100/D22</f>
        <v>0.12457591095280253</v>
      </c>
      <c r="C27" s="77" t="s">
        <v>40</v>
      </c>
      <c r="E27" s="57"/>
      <c r="F27" s="69"/>
      <c r="I27" s="70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9:27" s="26" customFormat="1" ht="14.25">
      <c r="I28" s="57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9" ht="15">
      <c r="A29" s="22" t="s">
        <v>152</v>
      </c>
      <c r="B29" s="22" t="s">
        <v>148</v>
      </c>
      <c r="D29" s="59"/>
      <c r="I29" s="60"/>
    </row>
    <row r="30" spans="1:9" ht="14.25">
      <c r="A30" s="22"/>
      <c r="B30" s="22" t="s">
        <v>150</v>
      </c>
      <c r="C30"/>
      <c r="D30" s="61"/>
      <c r="E30" s="61"/>
      <c r="F30" s="61"/>
      <c r="G30" s="61"/>
      <c r="H30" s="61"/>
      <c r="I30" s="61"/>
    </row>
    <row r="31" spans="1:9" ht="14.25">
      <c r="A31" s="22" t="s">
        <v>153</v>
      </c>
      <c r="B31" s="22" t="s">
        <v>151</v>
      </c>
      <c r="C31"/>
      <c r="D31" s="61"/>
      <c r="E31" s="61"/>
      <c r="F31" s="61"/>
      <c r="G31" s="61"/>
      <c r="H31" s="61"/>
      <c r="I31" s="61"/>
    </row>
    <row r="32" spans="1:9" ht="14.25">
      <c r="A32" s="22"/>
      <c r="B32" s="22" t="s">
        <v>149</v>
      </c>
      <c r="C32"/>
      <c r="D32" s="61"/>
      <c r="E32" s="61"/>
      <c r="F32" s="61"/>
      <c r="G32" s="61"/>
      <c r="H32" s="61"/>
      <c r="I32" s="61"/>
    </row>
    <row r="33" spans="1:9" ht="14.25">
      <c r="A33" s="22" t="s">
        <v>154</v>
      </c>
      <c r="B33" s="22" t="s">
        <v>111</v>
      </c>
      <c r="C33"/>
      <c r="D33" s="61"/>
      <c r="E33" s="61"/>
      <c r="F33" s="61"/>
      <c r="G33" s="61"/>
      <c r="H33" s="61"/>
      <c r="I33" s="61"/>
    </row>
    <row r="34" spans="1:9" ht="14.25">
      <c r="A34" s="22"/>
      <c r="B34" s="22" t="s">
        <v>115</v>
      </c>
      <c r="C34"/>
      <c r="D34" s="61"/>
      <c r="E34" s="61"/>
      <c r="F34" s="61"/>
      <c r="G34" s="61"/>
      <c r="H34" s="61"/>
      <c r="I34" s="61"/>
    </row>
    <row r="35" spans="3:9" ht="14.25">
      <c r="C35"/>
      <c r="D35" s="61"/>
      <c r="E35" s="61"/>
      <c r="F35" s="61"/>
      <c r="G35" s="61"/>
      <c r="H35" s="61"/>
      <c r="I35" s="61"/>
    </row>
    <row r="36" spans="4:9" ht="14.25">
      <c r="D36" s="61"/>
      <c r="E36" s="61"/>
      <c r="F36" s="61"/>
      <c r="G36" s="61"/>
      <c r="H36" s="61"/>
      <c r="I36" s="61"/>
    </row>
    <row r="37" spans="1:9" ht="14.25">
      <c r="A37"/>
      <c r="B37"/>
      <c r="C37"/>
      <c r="D37" s="61"/>
      <c r="E37" s="61"/>
      <c r="F37" s="61"/>
      <c r="G37" s="61"/>
      <c r="H37" s="61"/>
      <c r="I37" s="61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1">
    <mergeCell ref="A1:H1"/>
  </mergeCells>
  <printOptions/>
  <pageMargins left="0.88" right="0.4" top="0.91" bottom="0.53" header="0.61" footer="0.4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3"/>
  <sheetViews>
    <sheetView showGridLines="0" workbookViewId="0" topLeftCell="A1">
      <selection activeCell="B10" sqref="B10"/>
    </sheetView>
  </sheetViews>
  <sheetFormatPr defaultColWidth="9.140625" defaultRowHeight="12.75"/>
  <cols>
    <col min="1" max="1" width="4.8515625" style="26" customWidth="1"/>
    <col min="2" max="3" width="9.140625" style="26" customWidth="1"/>
    <col min="4" max="4" width="12.00390625" style="26" customWidth="1"/>
    <col min="5" max="5" width="9.140625" style="26" customWidth="1"/>
    <col min="6" max="6" width="6.57421875" style="26" customWidth="1"/>
    <col min="7" max="15" width="9.140625" style="26" customWidth="1"/>
    <col min="34" max="16384" width="9.140625" style="26" customWidth="1"/>
  </cols>
  <sheetData>
    <row r="1" spans="1:2" ht="15">
      <c r="A1" s="30" t="s">
        <v>58</v>
      </c>
      <c r="B1" s="30" t="s">
        <v>59</v>
      </c>
    </row>
    <row r="2" spans="1:2" ht="14.25">
      <c r="A2" s="116" t="s">
        <v>123</v>
      </c>
      <c r="B2" s="26" t="s">
        <v>60</v>
      </c>
    </row>
    <row r="3" spans="1:2" ht="14.25">
      <c r="A3" s="116" t="s">
        <v>123</v>
      </c>
      <c r="B3" s="26" t="s">
        <v>124</v>
      </c>
    </row>
    <row r="4" ht="14.25">
      <c r="B4" s="124" t="s">
        <v>118</v>
      </c>
    </row>
    <row r="5" ht="14.25">
      <c r="B5" s="26" t="s">
        <v>160</v>
      </c>
    </row>
    <row r="6" ht="14.25">
      <c r="B6" s="26" t="s">
        <v>159</v>
      </c>
    </row>
    <row r="7" ht="14.25">
      <c r="B7" s="124" t="s">
        <v>119</v>
      </c>
    </row>
    <row r="8" ht="14.25">
      <c r="B8" s="26" t="s">
        <v>161</v>
      </c>
    </row>
    <row r="9" ht="14.25">
      <c r="B9" s="124" t="s">
        <v>120</v>
      </c>
    </row>
    <row r="10" ht="14.25">
      <c r="B10" s="26" t="s">
        <v>156</v>
      </c>
    </row>
    <row r="11" ht="14.25">
      <c r="B11" s="26" t="s">
        <v>157</v>
      </c>
    </row>
    <row r="12" ht="14.25">
      <c r="B12" s="124" t="s">
        <v>121</v>
      </c>
    </row>
    <row r="13" ht="14.25">
      <c r="B13" s="26" t="s">
        <v>122</v>
      </c>
    </row>
    <row r="14" spans="1:15" ht="14.25">
      <c r="A14" s="116" t="s">
        <v>123</v>
      </c>
      <c r="B14" s="26" t="s">
        <v>129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15">
      <c r="A15" s="116" t="s">
        <v>123</v>
      </c>
      <c r="B15" s="26" t="s">
        <v>132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5">
      <c r="A16" s="116"/>
      <c r="B16" s="26" t="s">
        <v>133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5">
      <c r="A17" s="116" t="s">
        <v>123</v>
      </c>
      <c r="B17" s="26" t="s">
        <v>131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2" ht="15">
      <c r="A18" s="30" t="s">
        <v>85</v>
      </c>
      <c r="B18" s="30" t="s">
        <v>86</v>
      </c>
    </row>
    <row r="19" spans="1:2" ht="14.25">
      <c r="A19" s="116" t="s">
        <v>123</v>
      </c>
      <c r="B19" s="26" t="s">
        <v>62</v>
      </c>
    </row>
    <row r="20" ht="14.25">
      <c r="B20" s="26" t="s">
        <v>63</v>
      </c>
    </row>
    <row r="21" spans="1:2" ht="14.25">
      <c r="A21" s="116" t="s">
        <v>123</v>
      </c>
      <c r="B21" s="26" t="s">
        <v>107</v>
      </c>
    </row>
    <row r="22" spans="1:2" ht="14.25">
      <c r="A22" s="116" t="s">
        <v>123</v>
      </c>
      <c r="B22" s="26" t="s">
        <v>108</v>
      </c>
    </row>
    <row r="24" spans="1:2" ht="15">
      <c r="A24" s="30" t="s">
        <v>47</v>
      </c>
      <c r="B24" s="30" t="s">
        <v>65</v>
      </c>
    </row>
    <row r="25" spans="1:2" ht="14.25">
      <c r="A25" s="116" t="s">
        <v>123</v>
      </c>
      <c r="B25" s="62" t="s">
        <v>76</v>
      </c>
    </row>
    <row r="26" ht="14.25">
      <c r="B26" s="62" t="s">
        <v>101</v>
      </c>
    </row>
    <row r="28" spans="1:2" ht="15">
      <c r="A28" s="30" t="s">
        <v>48</v>
      </c>
      <c r="B28" s="30" t="s">
        <v>66</v>
      </c>
    </row>
    <row r="29" spans="1:2" ht="14.25">
      <c r="A29" s="116" t="s">
        <v>123</v>
      </c>
      <c r="B29" s="26" t="s">
        <v>134</v>
      </c>
    </row>
    <row r="30" spans="1:2" ht="15">
      <c r="A30" s="30"/>
      <c r="B30" s="26" t="s">
        <v>135</v>
      </c>
    </row>
    <row r="31" spans="1:2" ht="15">
      <c r="A31" s="30"/>
      <c r="B31" s="26" t="s">
        <v>155</v>
      </c>
    </row>
    <row r="32" spans="1:2" ht="15">
      <c r="A32" s="30"/>
      <c r="B32" s="26" t="s">
        <v>136</v>
      </c>
    </row>
    <row r="33" spans="1:2" ht="14.25">
      <c r="A33" s="116" t="s">
        <v>123</v>
      </c>
      <c r="B33" s="26" t="s">
        <v>67</v>
      </c>
    </row>
    <row r="34" spans="1:2" ht="14.25">
      <c r="A34" s="116" t="s">
        <v>123</v>
      </c>
      <c r="B34" s="26" t="s">
        <v>68</v>
      </c>
    </row>
    <row r="35" spans="1:2" ht="14.25">
      <c r="A35" s="116" t="s">
        <v>123</v>
      </c>
      <c r="B35" s="26" t="s">
        <v>158</v>
      </c>
    </row>
    <row r="36" spans="1:2" ht="15">
      <c r="A36" s="30" t="s">
        <v>49</v>
      </c>
      <c r="B36" s="30" t="s">
        <v>69</v>
      </c>
    </row>
    <row r="37" ht="14.25">
      <c r="B37" s="63" t="s">
        <v>77</v>
      </c>
    </row>
    <row r="38" spans="1:2" ht="14.25">
      <c r="A38" s="64"/>
      <c r="B38" s="63" t="s">
        <v>78</v>
      </c>
    </row>
    <row r="39" spans="1:2" ht="14.25">
      <c r="A39" s="64"/>
      <c r="B39" s="63"/>
    </row>
    <row r="40" ht="14.25">
      <c r="B40" s="63" t="s">
        <v>79</v>
      </c>
    </row>
    <row r="41" ht="14.25">
      <c r="B41" s="63" t="s">
        <v>80</v>
      </c>
    </row>
    <row r="42" ht="14.25">
      <c r="B42" s="63" t="s">
        <v>81</v>
      </c>
    </row>
    <row r="43" ht="14.25">
      <c r="B43" s="63" t="s">
        <v>137</v>
      </c>
    </row>
    <row r="44" ht="14.25">
      <c r="B44" s="63" t="s">
        <v>99</v>
      </c>
    </row>
    <row r="46" ht="15">
      <c r="A46" s="30" t="s">
        <v>70</v>
      </c>
    </row>
    <row r="47" spans="2:7" ht="14.25">
      <c r="B47" s="26" t="s">
        <v>142</v>
      </c>
      <c r="E47" s="125" t="s">
        <v>140</v>
      </c>
      <c r="F47" s="125"/>
      <c r="G47" s="26" t="s">
        <v>141</v>
      </c>
    </row>
    <row r="48" spans="2:7" ht="14.25">
      <c r="B48" s="26" t="s">
        <v>143</v>
      </c>
      <c r="E48" s="125" t="s">
        <v>139</v>
      </c>
      <c r="G48" s="26" t="s">
        <v>144</v>
      </c>
    </row>
    <row r="49" ht="14.25">
      <c r="B49" s="26" t="s">
        <v>147</v>
      </c>
    </row>
    <row r="50" ht="14.25">
      <c r="B50" s="26" t="s">
        <v>145</v>
      </c>
    </row>
    <row r="51" ht="15">
      <c r="B51" s="118"/>
    </row>
    <row r="52" ht="14.25">
      <c r="B52" s="26" t="s">
        <v>138</v>
      </c>
    </row>
    <row r="53" ht="14.25">
      <c r="B53" s="26" t="s">
        <v>125</v>
      </c>
    </row>
    <row r="54" ht="14.25">
      <c r="B54" s="26" t="s">
        <v>146</v>
      </c>
    </row>
    <row r="56" ht="15">
      <c r="A56" s="30" t="s">
        <v>71</v>
      </c>
    </row>
    <row r="57" spans="2:7" ht="14.25">
      <c r="B57" s="26" t="s">
        <v>72</v>
      </c>
      <c r="E57" s="68">
        <v>54072</v>
      </c>
      <c r="G57" s="62" t="s">
        <v>126</v>
      </c>
    </row>
    <row r="58" spans="2:7" ht="14.25">
      <c r="B58" s="26" t="s">
        <v>73</v>
      </c>
      <c r="E58" s="26">
        <v>0</v>
      </c>
      <c r="G58" s="62" t="s">
        <v>126</v>
      </c>
    </row>
    <row r="59" spans="2:7" ht="14.25">
      <c r="B59" s="26" t="s">
        <v>74</v>
      </c>
      <c r="E59" s="65">
        <v>11</v>
      </c>
      <c r="G59" s="62" t="s">
        <v>127</v>
      </c>
    </row>
    <row r="61" ht="15">
      <c r="A61" s="30" t="s">
        <v>75</v>
      </c>
    </row>
    <row r="62" spans="1:2" ht="14.25">
      <c r="A62" s="26" t="s">
        <v>61</v>
      </c>
      <c r="B62" s="26" t="s">
        <v>82</v>
      </c>
    </row>
    <row r="63" spans="1:2" ht="14.25">
      <c r="A63" s="26" t="s">
        <v>64</v>
      </c>
      <c r="B63" s="26" t="s">
        <v>128</v>
      </c>
    </row>
    <row r="64" ht="14.25">
      <c r="A64" s="63"/>
    </row>
    <row r="69" ht="14.25">
      <c r="A69" s="26" t="s">
        <v>83</v>
      </c>
    </row>
    <row r="70" ht="14.25">
      <c r="A70" s="26" t="s">
        <v>84</v>
      </c>
    </row>
    <row r="73" ht="15">
      <c r="A73" s="66"/>
    </row>
    <row r="75" ht="14.25">
      <c r="A75" s="67"/>
    </row>
    <row r="76" ht="14.25">
      <c r="A76" s="67"/>
    </row>
    <row r="88" spans="1:2" ht="14.25">
      <c r="A88"/>
      <c r="B88"/>
    </row>
    <row r="89" spans="1:10" ht="14.25">
      <c r="A89"/>
      <c r="B89"/>
      <c r="C89"/>
      <c r="D89"/>
      <c r="E89"/>
      <c r="F89"/>
      <c r="G89"/>
      <c r="H89"/>
      <c r="I89"/>
      <c r="J89"/>
    </row>
    <row r="90" spans="1:10" ht="14.25">
      <c r="A90"/>
      <c r="B90"/>
      <c r="C90"/>
      <c r="D90"/>
      <c r="E90"/>
      <c r="F90"/>
      <c r="G90"/>
      <c r="H90"/>
      <c r="I90"/>
      <c r="J90"/>
    </row>
    <row r="91" spans="1:10" ht="14.25">
      <c r="A91"/>
      <c r="B91"/>
      <c r="C91"/>
      <c r="D91"/>
      <c r="E91"/>
      <c r="F91"/>
      <c r="G91"/>
      <c r="H91"/>
      <c r="I91"/>
      <c r="J91"/>
    </row>
    <row r="92" spans="1:10" ht="14.25">
      <c r="A92"/>
      <c r="B92"/>
      <c r="C92"/>
      <c r="D92"/>
      <c r="E92"/>
      <c r="F92"/>
      <c r="G92"/>
      <c r="H92"/>
      <c r="I92"/>
      <c r="J92"/>
    </row>
    <row r="93" spans="1:10" ht="14.25">
      <c r="A93"/>
      <c r="B93"/>
      <c r="C93"/>
      <c r="D93"/>
      <c r="E93"/>
      <c r="F93"/>
      <c r="G93"/>
      <c r="H93"/>
      <c r="I93"/>
      <c r="J93"/>
    </row>
    <row r="94" spans="1:15" ht="14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4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4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4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4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4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4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4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4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4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4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4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4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4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4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4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4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4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4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4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4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4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4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4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4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spans="1:15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1:15" ht="14.25">
      <c r="K179"/>
      <c r="L179"/>
      <c r="M179"/>
      <c r="N179"/>
      <c r="O179"/>
    </row>
    <row r="180" spans="11:15" ht="14.25">
      <c r="K180"/>
      <c r="L180"/>
      <c r="M180"/>
      <c r="N180"/>
      <c r="O180"/>
    </row>
    <row r="181" spans="11:15" ht="14.25">
      <c r="K181"/>
      <c r="L181"/>
      <c r="M181"/>
      <c r="N181"/>
      <c r="O181"/>
    </row>
    <row r="182" spans="11:15" ht="14.25">
      <c r="K182"/>
      <c r="L182"/>
      <c r="M182"/>
      <c r="N182"/>
      <c r="O182"/>
    </row>
    <row r="183" spans="11:15" ht="14.25">
      <c r="K183"/>
      <c r="L183"/>
      <c r="M183"/>
      <c r="N183"/>
      <c r="O183"/>
    </row>
  </sheetData>
  <printOptions/>
  <pageMargins left="0.75" right="0.46" top="0.84" bottom="0.53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MIKKI HIIRI</dc:creator>
  <cp:keywords/>
  <dc:description/>
  <cp:lastModifiedBy>Sallan riistanhoitoyhdistys</cp:lastModifiedBy>
  <cp:lastPrinted>2008-04-04T10:45:31Z</cp:lastPrinted>
  <dcterms:created xsi:type="dcterms:W3CDTF">1998-02-02T05:47:53Z</dcterms:created>
  <dcterms:modified xsi:type="dcterms:W3CDTF">2010-01-24T18:07:56Z</dcterms:modified>
  <cp:category/>
  <cp:version/>
  <cp:contentType/>
  <cp:contentStatus/>
</cp:coreProperties>
</file>